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8_{3B35001D-A921-4A49-B214-B9E7E167315C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I5" i="1" l="1"/>
  <c r="B7" i="1"/>
  <c r="B6" i="1"/>
  <c r="J30" i="1" l="1"/>
  <c r="J29" i="1"/>
  <c r="J28" i="1"/>
  <c r="J27" i="1"/>
  <c r="J26" i="1"/>
  <c r="I22" i="1" l="1"/>
  <c r="H22" i="1"/>
  <c r="G22" i="1"/>
  <c r="F22" i="1"/>
  <c r="E22" i="1"/>
  <c r="D22" i="1"/>
  <c r="C22" i="1"/>
  <c r="B22" i="1"/>
  <c r="J21" i="1"/>
  <c r="J20" i="1"/>
  <c r="J19" i="1"/>
  <c r="J18" i="1"/>
  <c r="J17" i="1"/>
  <c r="J14" i="1"/>
  <c r="I31" i="1"/>
  <c r="H31" i="1"/>
  <c r="G31" i="1"/>
  <c r="F31" i="1"/>
  <c r="E31" i="1"/>
  <c r="D31" i="1"/>
  <c r="C31" i="1"/>
  <c r="B31" i="1"/>
  <c r="J25" i="1"/>
  <c r="J22" i="1" l="1"/>
  <c r="J31" i="1"/>
  <c r="J36" i="1" l="1"/>
  <c r="J35" i="1"/>
  <c r="J37" i="1" l="1"/>
  <c r="J39" i="1" s="1"/>
</calcChain>
</file>

<file path=xl/sharedStrings.xml><?xml version="1.0" encoding="utf-8"?>
<sst xmlns="http://schemas.openxmlformats.org/spreadsheetml/2006/main" count="50" uniqueCount="49">
  <si>
    <t>PPP Loan Tracking-Forecast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</si>
  <si>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</si>
  <si>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</si>
  <si>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</si>
  <si>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</si>
  <si>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</si>
  <si>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</si>
  <si>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</si>
  <si>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</si>
  <si>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Date Loan Proceeds Issued</t>
  </si>
  <si>
    <t>Amount of Loan</t>
  </si>
  <si>
    <t>Payroll Periods</t>
  </si>
  <si>
    <t>Bi-Weekly</t>
  </si>
  <si>
    <t>Maximum Amount of Bi-Weekly Pay Allowable  ($100,000 Cap)</t>
  </si>
  <si>
    <t xml:space="preserve"> May 1-7</t>
  </si>
  <si>
    <t>May 8-14</t>
  </si>
  <si>
    <t>May 15-21</t>
  </si>
  <si>
    <t>May 22-28</t>
  </si>
  <si>
    <t>Totals</t>
  </si>
  <si>
    <t xml:space="preserve">Employer Payroll Taxes </t>
  </si>
  <si>
    <t>Company Paid Portion of Health Insurance</t>
  </si>
  <si>
    <t xml:space="preserve">Other Costs-Non Payroll Related </t>
  </si>
  <si>
    <t>Natural Gas</t>
  </si>
  <si>
    <t>Telephone and Internet Expense</t>
  </si>
  <si>
    <t>Water/Sewer Bill</t>
  </si>
  <si>
    <t>Max Amount of Other Costs 25%*</t>
  </si>
  <si>
    <t>Min Amount of Payroll Costs 75%**</t>
  </si>
  <si>
    <t>Payroll and Related Costs</t>
  </si>
  <si>
    <t>Other Costs (Not to Exceed 25%)</t>
  </si>
  <si>
    <t>Payroll Costs</t>
  </si>
  <si>
    <t>Total Reimbursable Costs from Loan</t>
  </si>
  <si>
    <t xml:space="preserve">Less Amount of Loan </t>
  </si>
  <si>
    <t xml:space="preserve"> </t>
  </si>
  <si>
    <t xml:space="preserve"> 05/01/20</t>
  </si>
  <si>
    <t>May 29-Jun 4</t>
  </si>
  <si>
    <t>Jun 5-11</t>
  </si>
  <si>
    <t>Jun 12-18</t>
  </si>
  <si>
    <t>Jun 19-25</t>
  </si>
  <si>
    <t>Electricity</t>
  </si>
  <si>
    <t>Sample Company Name</t>
  </si>
  <si>
    <t>Loan Usage Requirement is 8 Weeks from Date of Funding.  Since the Loan Funded on a Friday, the week period will be calculated from Friday to Thursday and not based on a true calendar week.</t>
  </si>
  <si>
    <t>Usage Request from Loan Proceeds</t>
  </si>
  <si>
    <t xml:space="preserve">Under/(Over) Amount of Usage </t>
  </si>
  <si>
    <t>Less Excess Amount of Any Employee over Cap Amount</t>
  </si>
  <si>
    <t>Gross Wages including Employee Taxes</t>
  </si>
  <si>
    <r>
      <t xml:space="preserve">Total Other Costs </t>
    </r>
    <r>
      <rPr>
        <i/>
        <sz val="11"/>
        <color theme="1"/>
        <rFont val="Calibri"/>
        <family val="2"/>
        <scheme val="minor"/>
      </rPr>
      <t>(*Must Not Exceed $12,500)</t>
    </r>
  </si>
  <si>
    <t>Total Payroll and Benefits</t>
  </si>
  <si>
    <t>Rent or Interest on Building Loan/Equipment Loan</t>
  </si>
  <si>
    <t>Lease Payment for Business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</si>
</sst>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64" fontId="0" fillId="0" borderId="0" xfId="1" applyNumberFormat="1" applyFont="1" applyAlignment="1" applyProtection="1">
      <alignment vertical="top"/>
    </xf>
    <xf numFmtId="164" fontId="1" fillId="0" borderId="0" xfId="1" applyNumberFormat="1" applyFont="1" applyAlignment="1" applyProtection="1">
      <alignment vertical="top"/>
    </xf>
    <xf numFmtId="0" fontId="1" fillId="0" borderId="0" xfId="0" applyFont="1" applyAlignment="1">
      <alignment vertical="top"/>
    </xf>
    <xf numFmtId="164" fontId="0" fillId="0" borderId="0" xfId="1" applyNumberFormat="1" applyFont="1" applyAlignment="1" applyProtection="1">
      <alignment vertical="top" wrapText="1"/>
    </xf>
    <xf numFmtId="164" fontId="0" fillId="0" borderId="0" xfId="1" applyNumberFormat="1" applyFont="1" applyFill="1" applyAlignment="1" applyProtection="1">
      <alignment vertical="top"/>
    </xf>
    <xf numFmtId="0" fontId="0" fillId="0" borderId="0" xfId="0" applyAlignment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top"/>
    </xf>
    <xf numFmtId="164" fontId="2" fillId="0" borderId="0" xfId="1" applyNumberFormat="1" applyFont="1" applyBorder="1" applyAlignment="1" applyProtection="1">
      <alignment horizontal="center" vertical="top"/>
    </xf>
    <xf numFmtId="43" fontId="0" fillId="0" borderId="0" xfId="1" applyFont="1" applyFill="1" applyAlignment="1" applyProtection="1">
      <alignment vertical="top"/>
    </xf>
    <xf numFmtId="43" fontId="0" fillId="0" borderId="0" xfId="1" applyFont="1" applyAlignment="1" applyProtection="1">
      <alignment vertical="top"/>
    </xf>
    <xf numFmtId="43" fontId="2" fillId="0" borderId="0" xfId="1" applyFont="1" applyAlignment="1" applyProtection="1">
      <alignment vertical="top"/>
    </xf>
    <xf numFmtId="49" fontId="0" fillId="3" borderId="0" xfId="1" applyNumberFormat="1" applyFont="1" applyFill="1" applyAlignment="1" applyProtection="1">
      <alignment vertical="top" wrapText="1"/>
    </xf>
    <xf numFmtId="44" fontId="0" fillId="3" borderId="1" xfId="2" applyFont="1" applyFill="1" applyBorder="1" applyAlignment="1" applyProtection="1">
      <alignment vertical="top"/>
      <protection locked="0"/>
    </xf>
    <xf numFmtId="49" fontId="0" fillId="0" borderId="0" xfId="1" applyNumberFormat="1" applyFont="1" applyAlignment="1" applyProtection="1">
      <alignment vertical="top" wrapText="1"/>
    </xf>
    <xf numFmtId="44" fontId="0" fillId="2" borderId="1" xfId="2" applyFont="1" applyFill="1" applyBorder="1" applyAlignment="1" applyProtection="1">
      <alignment vertical="top"/>
      <protection locked="0"/>
    </xf>
    <xf numFmtId="14" fontId="0" fillId="0" borderId="0" xfId="1" applyNumberFormat="1" applyFont="1" applyFill="1" applyAlignment="1" applyProtection="1">
      <alignment vertical="top"/>
    </xf>
    <xf numFmtId="14" fontId="0" fillId="0" borderId="0" xfId="1" applyNumberFormat="1" applyFont="1" applyAlignment="1" applyProtection="1">
      <alignment vertical="top"/>
    </xf>
    <xf numFmtId="0" fontId="2" fillId="0" borderId="0" xfId="0" applyFont="1" applyBorder="1" applyAlignment="1">
      <alignment vertical="top" wrapText="1"/>
    </xf>
    <xf numFmtId="49" fontId="0" fillId="3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Border="1" applyAlignment="1" applyProtection="1">
      <alignment vertical="top" wrapText="1"/>
    </xf>
    <xf numFmtId="0" fontId="0" fillId="0" borderId="0" xfId="0" applyNumberFormat="1" applyFill="1" applyAlignment="1">
      <alignment vertical="top"/>
    </xf>
    <xf numFmtId="0" fontId="0" fillId="0" borderId="0" xfId="0" applyNumberFormat="1" applyAlignment="1">
      <alignment vertical="top"/>
    </xf>
    <xf numFmtId="0" fontId="5" fillId="0" borderId="0" xfId="1" applyNumberFormat="1" applyFont="1" applyAlignment="1" applyProtection="1">
      <alignment vertical="top" wrapText="1"/>
    </xf>
    <xf numFmtId="0" fontId="3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1" applyNumberFormat="1" applyFont="1" applyAlignment="1" applyProtection="1">
      <alignment vertical="top"/>
    </xf>
    <xf numFmtId="0" fontId="4" fillId="0" borderId="0" xfId="1" applyNumberFormat="1" applyFont="1" applyAlignment="1" applyProtection="1">
      <alignment vertical="top"/>
    </xf>
    <xf numFmtId="0" fontId="2" fillId="0" borderId="0" xfId="1" applyNumberFormat="1" applyFont="1" applyAlignment="1" applyProtection="1">
      <alignment vertical="top" wrapText="1"/>
    </xf>
    <xf numFmtId="0" fontId="1" fillId="0" borderId="0" xfId="1" applyNumberFormat="1" applyFont="1" applyAlignment="1" applyProtection="1">
      <alignment vertical="top"/>
    </xf>
    <xf numFmtId="0" fontId="1" fillId="0" borderId="0" xfId="1" applyNumberFormat="1" applyFont="1" applyFill="1" applyBorder="1" applyAlignment="1" applyProtection="1">
      <alignment vertical="top"/>
    </xf>
    <xf numFmtId="0" fontId="5" fillId="0" borderId="0" xfId="0" applyNumberFormat="1" applyFont="1" applyAlignment="1">
      <alignment vertical="top"/>
    </xf>
    <xf numFmtId="44" fontId="0" fillId="3" borderId="9" xfId="2" applyFont="1" applyFill="1" applyBorder="1" applyAlignment="1" applyProtection="1">
      <alignment vertical="top"/>
      <protection locked="0"/>
    </xf>
    <xf numFmtId="44" fontId="0" fillId="3" borderId="10" xfId="2" applyFont="1" applyFill="1" applyBorder="1" applyAlignment="1" applyProtection="1">
      <alignment vertical="top"/>
      <protection locked="0"/>
    </xf>
    <xf numFmtId="44" fontId="2" fillId="3" borderId="11" xfId="2" applyFont="1" applyFill="1" applyBorder="1" applyAlignment="1" applyProtection="1">
      <alignment vertical="top"/>
    </xf>
    <xf numFmtId="44" fontId="0" fillId="0" borderId="16" xfId="2" applyFont="1" applyFill="1" applyBorder="1" applyAlignment="1" applyProtection="1">
      <alignment vertical="top"/>
      <protection locked="0"/>
    </xf>
    <xf numFmtId="44" fontId="2" fillId="0" borderId="15" xfId="2" applyFont="1" applyBorder="1" applyAlignment="1" applyProtection="1">
      <alignment vertical="top"/>
    </xf>
    <xf numFmtId="44" fontId="0" fillId="3" borderId="16" xfId="2" applyFont="1" applyFill="1" applyBorder="1" applyAlignment="1" applyProtection="1">
      <alignment vertical="top"/>
      <protection locked="0"/>
    </xf>
    <xf numFmtId="44" fontId="2" fillId="3" borderId="15" xfId="2" applyFont="1" applyFill="1" applyBorder="1" applyAlignment="1" applyProtection="1">
      <alignment vertical="top"/>
    </xf>
    <xf numFmtId="44" fontId="2" fillId="4" borderId="12" xfId="2" applyFont="1" applyFill="1" applyBorder="1" applyAlignment="1" applyProtection="1">
      <alignment vertical="top"/>
    </xf>
    <xf numFmtId="44" fontId="2" fillId="4" borderId="13" xfId="2" applyFont="1" applyFill="1" applyBorder="1" applyAlignment="1" applyProtection="1">
      <alignment vertical="top"/>
    </xf>
    <xf numFmtId="44" fontId="2" fillId="4" borderId="14" xfId="2" applyFont="1" applyFill="1" applyBorder="1" applyAlignment="1" applyProtection="1">
      <alignment vertical="top"/>
    </xf>
    <xf numFmtId="44" fontId="2" fillId="2" borderId="15" xfId="2" applyFont="1" applyFill="1" applyBorder="1" applyAlignment="1" applyProtection="1">
      <alignment vertical="top"/>
    </xf>
    <xf numFmtId="43" fontId="2" fillId="4" borderId="12" xfId="1" applyFont="1" applyFill="1" applyBorder="1" applyAlignment="1" applyProtection="1">
      <alignment vertical="top"/>
    </xf>
    <xf numFmtId="43" fontId="2" fillId="4" borderId="13" xfId="1" applyFont="1" applyFill="1" applyBorder="1" applyAlignment="1" applyProtection="1">
      <alignment vertical="top"/>
    </xf>
    <xf numFmtId="43" fontId="2" fillId="4" borderId="14" xfId="1" applyFont="1" applyFill="1" applyBorder="1" applyAlignment="1" applyProtection="1">
      <alignment vertical="top"/>
    </xf>
    <xf numFmtId="44" fontId="0" fillId="0" borderId="15" xfId="0" applyNumberFormat="1" applyFill="1" applyBorder="1" applyAlignment="1">
      <alignment vertical="top"/>
    </xf>
    <xf numFmtId="44" fontId="0" fillId="0" borderId="14" xfId="0" applyNumberFormat="1" applyFill="1" applyBorder="1" applyAlignment="1">
      <alignment vertical="top"/>
    </xf>
    <xf numFmtId="164" fontId="2" fillId="0" borderId="18" xfId="1" applyNumberFormat="1" applyFont="1" applyFill="1" applyBorder="1" applyAlignment="1" applyProtection="1">
      <alignment horizontal="center" vertical="top"/>
    </xf>
    <xf numFmtId="164" fontId="2" fillId="0" borderId="19" xfId="1" applyNumberFormat="1" applyFont="1" applyBorder="1" applyAlignment="1" applyProtection="1">
      <alignment horizontal="center" vertical="top"/>
    </xf>
    <xf numFmtId="164" fontId="2" fillId="0" borderId="20" xfId="1" applyNumberFormat="1" applyFont="1" applyBorder="1" applyAlignment="1" applyProtection="1">
      <alignment horizontal="center" vertical="top"/>
    </xf>
    <xf numFmtId="164" fontId="2" fillId="0" borderId="21" xfId="1" applyNumberFormat="1" applyFont="1" applyFill="1" applyBorder="1" applyAlignment="1" applyProtection="1">
      <alignment horizontal="center" vertical="top"/>
    </xf>
    <xf numFmtId="164" fontId="2" fillId="0" borderId="22" xfId="1" applyNumberFormat="1" applyFont="1" applyBorder="1" applyAlignment="1" applyProtection="1">
      <alignment horizontal="center" vertical="top"/>
    </xf>
    <xf numFmtId="164" fontId="2" fillId="0" borderId="23" xfId="1" applyNumberFormat="1" applyFont="1" applyBorder="1" applyAlignment="1" applyProtection="1">
      <alignment horizontal="center" vertical="top"/>
    </xf>
    <xf numFmtId="0" fontId="0" fillId="0" borderId="0" xfId="1" applyNumberFormat="1" applyFont="1" applyFill="1" applyBorder="1" applyAlignment="1" applyProtection="1">
      <alignment vertical="top"/>
    </xf>
    <xf numFmtId="0" fontId="1" fillId="0" borderId="0" xfId="2" applyNumberFormat="1" applyFont="1" applyFill="1" applyBorder="1" applyAlignment="1" applyProtection="1">
      <alignment vertical="top"/>
    </xf>
    <xf numFmtId="0" fontId="1" fillId="0" borderId="0" xfId="0" applyFont="1" applyBorder="1" applyAlignment="1">
      <alignment vertical="top"/>
    </xf>
    <xf numFmtId="164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vertical="top" wrapText="1"/>
    </xf>
    <xf numFmtId="44" fontId="0" fillId="0" borderId="27" xfId="0" applyNumberFormat="1" applyFill="1" applyBorder="1" applyAlignment="1">
      <alignment vertical="top"/>
    </xf>
    <xf numFmtId="165" fontId="7" fillId="0" borderId="0" xfId="1" applyNumberFormat="1" applyFont="1" applyFill="1" applyBorder="1" applyAlignment="1" applyProtection="1">
      <alignment horizontal="right" vertical="top"/>
    </xf>
    <xf numFmtId="44" fontId="8" fillId="0" borderId="0" xfId="2" applyNumberFormat="1" applyFont="1" applyFill="1" applyBorder="1" applyAlignment="1" applyProtection="1">
      <alignment horizontal="right" vertical="top"/>
    </xf>
    <xf numFmtId="44" fontId="8" fillId="0" borderId="0" xfId="2" applyFont="1" applyFill="1" applyBorder="1" applyAlignment="1" applyProtection="1">
      <alignment horizontal="right" vertical="top"/>
    </xf>
    <xf numFmtId="164" fontId="8" fillId="0" borderId="0" xfId="1" applyNumberFormat="1" applyFont="1" applyFill="1" applyBorder="1" applyAlignment="1" applyProtection="1">
      <alignment horizontal="right" vertical="top"/>
    </xf>
    <xf numFmtId="49" fontId="2" fillId="4" borderId="0" xfId="1" applyNumberFormat="1" applyFont="1" applyFill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right" vertical="top"/>
    </xf>
    <xf numFmtId="49" fontId="6" fillId="0" borderId="0" xfId="1" applyNumberFormat="1" applyFont="1" applyAlignment="1" applyProtection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4" fontId="0" fillId="3" borderId="29" xfId="2" applyFont="1" applyFill="1" applyBorder="1" applyAlignment="1" applyProtection="1">
      <alignment vertical="top"/>
      <protection locked="0"/>
    </xf>
    <xf numFmtId="44" fontId="0" fillId="3" borderId="30" xfId="2" applyFont="1" applyFill="1" applyBorder="1" applyAlignment="1" applyProtection="1">
      <alignment vertical="top"/>
      <protection locked="0"/>
    </xf>
    <xf numFmtId="44" fontId="2" fillId="3" borderId="27" xfId="2" applyFont="1" applyFill="1" applyBorder="1" applyAlignment="1" applyProtection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tabSelected="1" topLeftCell="A10" workbookViewId="0">
      <selection activeCell="A17" sqref="A17"/>
    </sheetView>
  </sheetViews>
  <sheetFormatPr defaultRowHeight="14.4" x14ac:dyDescent="0.3"/>
  <cols>
    <col min="1" max="1" width="47.33203125" style="8" customWidth="1"/>
    <col min="2" max="2" width="12.109375" style="1" customWidth="1"/>
    <col min="3" max="10" width="12.109375" style="2" customWidth="1"/>
    <col min="11" max="16384" width="8.88671875" style="2"/>
  </cols>
  <sheetData>
    <row r="1" spans="1:10" ht="15.6" x14ac:dyDescent="0.3">
      <c r="A1" s="33" t="s">
        <v>39</v>
      </c>
      <c r="B1" s="24"/>
      <c r="C1" s="25"/>
      <c r="D1" s="25"/>
      <c r="E1" s="25"/>
      <c r="F1" s="25"/>
      <c r="G1" s="25"/>
      <c r="H1" s="25"/>
      <c r="I1" s="25"/>
    </row>
    <row r="2" spans="1:10" ht="15.6" x14ac:dyDescent="0.3">
      <c r="A2" s="26" t="s">
        <v>0</v>
      </c>
      <c r="B2" s="27"/>
      <c r="C2" s="28"/>
      <c r="D2" s="29"/>
      <c r="E2" s="28"/>
      <c r="F2" s="28"/>
      <c r="G2" s="28"/>
      <c r="H2" s="28"/>
      <c r="I2" s="28"/>
      <c r="J2" s="3"/>
    </row>
    <row r="3" spans="1:10" s="5" customFormat="1" x14ac:dyDescent="0.3">
      <c r="A3" s="30"/>
      <c r="B3" s="27"/>
      <c r="C3" s="31"/>
      <c r="D3" s="29"/>
      <c r="E3" s="31"/>
      <c r="F3" s="31"/>
      <c r="G3" s="31"/>
      <c r="H3" s="31"/>
      <c r="I3" s="31"/>
      <c r="J3" s="4"/>
    </row>
    <row r="4" spans="1:10" s="5" customFormat="1" ht="16.2" x14ac:dyDescent="0.3">
      <c r="A4" s="60" t="s">
        <v>9</v>
      </c>
      <c r="B4" s="63" t="s">
        <v>33</v>
      </c>
      <c r="C4" s="56"/>
      <c r="D4" s="68" t="s">
        <v>11</v>
      </c>
      <c r="E4" s="68"/>
      <c r="F4" s="68"/>
      <c r="G4" s="68"/>
      <c r="H4" s="68"/>
      <c r="I4" s="66" t="s">
        <v>12</v>
      </c>
      <c r="J4" s="58"/>
    </row>
    <row r="5" spans="1:10" s="5" customFormat="1" ht="16.2" x14ac:dyDescent="0.3">
      <c r="A5" s="60" t="s">
        <v>10</v>
      </c>
      <c r="B5" s="64">
        <v>50000</v>
      </c>
      <c r="C5" s="57"/>
      <c r="D5" s="68" t="s">
        <v>13</v>
      </c>
      <c r="E5" s="68"/>
      <c r="F5" s="68"/>
      <c r="G5" s="68"/>
      <c r="H5" s="68"/>
      <c r="I5" s="65">
        <f>100000/26</f>
        <v>3846.1538461538462</v>
      </c>
      <c r="J5" s="58"/>
    </row>
    <row r="6" spans="1:10" s="5" customFormat="1" ht="16.2" x14ac:dyDescent="0.3">
      <c r="A6" s="60" t="s">
        <v>25</v>
      </c>
      <c r="B6" s="65">
        <f>+B5*0.25</f>
        <v>12500</v>
      </c>
      <c r="C6" s="57"/>
      <c r="D6" s="57"/>
      <c r="E6" s="57"/>
      <c r="F6" s="57"/>
      <c r="G6" s="57"/>
      <c r="H6" s="57"/>
      <c r="I6" s="57"/>
      <c r="J6" s="58"/>
    </row>
    <row r="7" spans="1:10" s="5" customFormat="1" ht="16.2" x14ac:dyDescent="0.3">
      <c r="A7" s="60" t="s">
        <v>26</v>
      </c>
      <c r="B7" s="65">
        <f>+B5*0.75</f>
        <v>37500</v>
      </c>
      <c r="C7" s="57"/>
      <c r="D7" s="57"/>
      <c r="E7" s="57"/>
      <c r="F7" s="57"/>
      <c r="G7" s="57"/>
      <c r="H7" s="57"/>
      <c r="I7" s="57"/>
      <c r="J7" s="58"/>
    </row>
    <row r="8" spans="1:10" s="5" customFormat="1" x14ac:dyDescent="0.3">
      <c r="A8" s="23"/>
      <c r="B8" s="32"/>
      <c r="C8" s="32"/>
      <c r="D8" s="32"/>
      <c r="E8" s="32"/>
      <c r="F8" s="32"/>
      <c r="G8" s="32"/>
      <c r="H8" s="32"/>
      <c r="I8" s="32"/>
      <c r="J8" s="59"/>
    </row>
    <row r="9" spans="1:10" s="5" customFormat="1" ht="27.6" customHeight="1" x14ac:dyDescent="0.3">
      <c r="B9" s="69" t="s">
        <v>40</v>
      </c>
      <c r="C9" s="69"/>
      <c r="D9" s="69"/>
      <c r="E9" s="69"/>
      <c r="F9" s="69"/>
      <c r="G9" s="69"/>
      <c r="H9" s="69"/>
      <c r="I9" s="69"/>
      <c r="J9" s="69"/>
    </row>
    <row r="10" spans="1:10" ht="9" customHeight="1" thickBot="1" x14ac:dyDescent="0.35">
      <c r="A10" s="6"/>
      <c r="B10" s="7"/>
      <c r="C10" s="7"/>
      <c r="D10" s="7"/>
      <c r="E10" s="3"/>
      <c r="F10" s="3"/>
      <c r="G10" s="3"/>
      <c r="H10" s="3"/>
      <c r="I10" s="3"/>
      <c r="J10" s="3"/>
    </row>
    <row r="11" spans="1:10" x14ac:dyDescent="0.3">
      <c r="B11" s="50" t="s">
        <v>1</v>
      </c>
      <c r="C11" s="51" t="s">
        <v>2</v>
      </c>
      <c r="D11" s="51" t="s">
        <v>3</v>
      </c>
      <c r="E11" s="51" t="s">
        <v>4</v>
      </c>
      <c r="F11" s="51" t="s">
        <v>5</v>
      </c>
      <c r="G11" s="51" t="s">
        <v>6</v>
      </c>
      <c r="H11" s="51" t="s">
        <v>7</v>
      </c>
      <c r="I11" s="51" t="s">
        <v>8</v>
      </c>
      <c r="J11" s="52" t="s">
        <v>18</v>
      </c>
    </row>
    <row r="12" spans="1:10" ht="15" thickBot="1" x14ac:dyDescent="0.35">
      <c r="B12" s="53" t="s">
        <v>14</v>
      </c>
      <c r="C12" s="54" t="s">
        <v>15</v>
      </c>
      <c r="D12" s="54" t="s">
        <v>16</v>
      </c>
      <c r="E12" s="54" t="s">
        <v>17</v>
      </c>
      <c r="F12" s="54" t="s">
        <v>34</v>
      </c>
      <c r="G12" s="54" t="s">
        <v>35</v>
      </c>
      <c r="H12" s="54" t="s">
        <v>36</v>
      </c>
      <c r="I12" s="54" t="s">
        <v>37</v>
      </c>
      <c r="J12" s="55"/>
    </row>
    <row r="13" spans="1:10" ht="15" thickBot="1" x14ac:dyDescent="0.35">
      <c r="A13" s="22" t="s">
        <v>21</v>
      </c>
      <c r="B13" s="11"/>
      <c r="C13" s="12"/>
      <c r="D13" s="12"/>
      <c r="E13" s="12"/>
      <c r="F13" s="12"/>
      <c r="G13" s="12"/>
      <c r="H13" s="12"/>
      <c r="I13" s="12"/>
      <c r="J13" s="13"/>
    </row>
    <row r="14" spans="1:10" x14ac:dyDescent="0.3">
      <c r="A14" s="21" t="s">
        <v>47</v>
      </c>
      <c r="B14" s="34">
        <v>3750</v>
      </c>
      <c r="C14" s="35"/>
      <c r="D14" s="35"/>
      <c r="E14" s="35"/>
      <c r="F14" s="35">
        <v>3750</v>
      </c>
      <c r="G14" s="35"/>
      <c r="H14" s="35"/>
      <c r="I14" s="35"/>
      <c r="J14" s="36">
        <f t="shared" ref="J14:J21" si="0">SUM(B14:I14)</f>
        <v>7500</v>
      </c>
    </row>
    <row r="15" spans="1:10" x14ac:dyDescent="0.3">
      <c r="A15" s="21" t="s">
        <v>48</v>
      </c>
      <c r="B15" s="82">
        <v>395</v>
      </c>
      <c r="C15" s="83"/>
      <c r="D15" s="83"/>
      <c r="E15" s="83"/>
      <c r="F15" s="83">
        <v>395</v>
      </c>
      <c r="G15" s="83"/>
      <c r="H15" s="83"/>
      <c r="I15" s="83"/>
      <c r="J15" s="84"/>
    </row>
    <row r="16" spans="1:10" x14ac:dyDescent="0.3">
      <c r="A16" s="16" t="s">
        <v>23</v>
      </c>
      <c r="B16" s="37"/>
      <c r="C16" s="17">
        <v>950</v>
      </c>
      <c r="D16" s="17"/>
      <c r="E16" s="17"/>
      <c r="F16" s="17"/>
      <c r="G16" s="17">
        <v>950</v>
      </c>
      <c r="H16" s="17"/>
      <c r="I16" s="17"/>
      <c r="J16" s="38"/>
    </row>
    <row r="17" spans="1:10" x14ac:dyDescent="0.3">
      <c r="A17" s="14" t="s">
        <v>38</v>
      </c>
      <c r="B17" s="39"/>
      <c r="C17" s="15">
        <v>450</v>
      </c>
      <c r="D17" s="15"/>
      <c r="E17" s="15"/>
      <c r="F17" s="15"/>
      <c r="G17" s="15">
        <v>450</v>
      </c>
      <c r="H17" s="15"/>
      <c r="I17" s="15"/>
      <c r="J17" s="40">
        <f t="shared" si="0"/>
        <v>900</v>
      </c>
    </row>
    <row r="18" spans="1:10" x14ac:dyDescent="0.3">
      <c r="A18" s="16" t="s">
        <v>22</v>
      </c>
      <c r="B18" s="37"/>
      <c r="C18" s="17">
        <v>623.97</v>
      </c>
      <c r="D18" s="17"/>
      <c r="E18" s="17"/>
      <c r="F18" s="17"/>
      <c r="G18" s="17">
        <v>623.97</v>
      </c>
      <c r="H18" s="17"/>
      <c r="I18" s="17"/>
      <c r="J18" s="38">
        <f t="shared" si="0"/>
        <v>1247.94</v>
      </c>
    </row>
    <row r="19" spans="1:10" x14ac:dyDescent="0.3">
      <c r="A19" s="14" t="s">
        <v>24</v>
      </c>
      <c r="B19" s="39"/>
      <c r="C19" s="15">
        <v>185</v>
      </c>
      <c r="D19" s="15"/>
      <c r="E19" s="15"/>
      <c r="F19" s="15"/>
      <c r="G19" s="15">
        <v>185</v>
      </c>
      <c r="H19" s="15"/>
      <c r="I19" s="15"/>
      <c r="J19" s="40">
        <f t="shared" si="0"/>
        <v>370</v>
      </c>
    </row>
    <row r="20" spans="1:10" x14ac:dyDescent="0.3">
      <c r="A20" s="14"/>
      <c r="B20" s="39"/>
      <c r="C20" s="15"/>
      <c r="D20" s="15"/>
      <c r="E20" s="15"/>
      <c r="F20" s="15"/>
      <c r="G20" s="15"/>
      <c r="H20" s="15"/>
      <c r="I20" s="15"/>
      <c r="J20" s="40">
        <f t="shared" si="0"/>
        <v>0</v>
      </c>
    </row>
    <row r="21" spans="1:10" x14ac:dyDescent="0.3">
      <c r="A21" s="16"/>
      <c r="B21" s="37"/>
      <c r="C21" s="17"/>
      <c r="D21" s="17"/>
      <c r="E21" s="17"/>
      <c r="F21" s="17"/>
      <c r="G21" s="17"/>
      <c r="H21" s="17"/>
      <c r="I21" s="17"/>
      <c r="J21" s="38">
        <f t="shared" si="0"/>
        <v>0</v>
      </c>
    </row>
    <row r="22" spans="1:10" ht="15" thickBot="1" x14ac:dyDescent="0.35">
      <c r="A22" s="67" t="s">
        <v>45</v>
      </c>
      <c r="B22" s="41">
        <f>SUM(B14:B21)</f>
        <v>4145</v>
      </c>
      <c r="C22" s="42">
        <f>SUM(C14:C21)</f>
        <v>2208.9700000000003</v>
      </c>
      <c r="D22" s="42">
        <f>SUM(D14:D21)</f>
        <v>0</v>
      </c>
      <c r="E22" s="42">
        <f>SUM(E14:E21)</f>
        <v>0</v>
      </c>
      <c r="F22" s="42">
        <f>SUM(F14:F21)</f>
        <v>4145</v>
      </c>
      <c r="G22" s="42">
        <f>SUM(G14:G21)</f>
        <v>2208.9700000000003</v>
      </c>
      <c r="H22" s="42">
        <f>SUM(H14:H21)</f>
        <v>0</v>
      </c>
      <c r="I22" s="42">
        <f>SUM(I14:I21)</f>
        <v>0</v>
      </c>
      <c r="J22" s="43">
        <f>SUM(J14:J21)</f>
        <v>10017.94</v>
      </c>
    </row>
    <row r="23" spans="1:10" x14ac:dyDescent="0.3">
      <c r="B23" s="9"/>
      <c r="C23" s="10"/>
      <c r="D23" s="10"/>
      <c r="E23" s="10"/>
      <c r="F23" s="10"/>
      <c r="G23" s="10"/>
      <c r="H23" s="10"/>
      <c r="I23" s="10"/>
      <c r="J23" s="10"/>
    </row>
    <row r="24" spans="1:10" ht="15" thickBot="1" x14ac:dyDescent="0.35">
      <c r="A24" s="23" t="s">
        <v>27</v>
      </c>
      <c r="B24" s="18"/>
      <c r="C24" s="19"/>
      <c r="D24" s="19"/>
      <c r="E24" s="19"/>
      <c r="F24" s="19"/>
      <c r="G24" s="19"/>
      <c r="H24" s="19"/>
      <c r="I24" s="19"/>
      <c r="J24" s="3"/>
    </row>
    <row r="25" spans="1:10" x14ac:dyDescent="0.3">
      <c r="A25" s="14" t="s">
        <v>44</v>
      </c>
      <c r="B25" s="34">
        <v>11335</v>
      </c>
      <c r="C25" s="35"/>
      <c r="D25" s="35">
        <v>8250</v>
      </c>
      <c r="E25" s="35"/>
      <c r="F25" s="35">
        <v>8250</v>
      </c>
      <c r="G25" s="35"/>
      <c r="H25" s="35">
        <v>8250</v>
      </c>
      <c r="I25" s="35"/>
      <c r="J25" s="36">
        <f>SUM(B25:I25)</f>
        <v>36085</v>
      </c>
    </row>
    <row r="26" spans="1:10" x14ac:dyDescent="0.3">
      <c r="A26" s="16" t="s">
        <v>19</v>
      </c>
      <c r="B26" s="37">
        <v>850.12</v>
      </c>
      <c r="C26" s="17"/>
      <c r="D26" s="17">
        <v>850.12</v>
      </c>
      <c r="E26" s="17"/>
      <c r="F26" s="17">
        <v>850.12</v>
      </c>
      <c r="G26" s="17"/>
      <c r="H26" s="17">
        <v>850.12</v>
      </c>
      <c r="I26" s="17"/>
      <c r="J26" s="44">
        <f t="shared" ref="J26:J30" si="1">SUM(B26:I26)</f>
        <v>3400.48</v>
      </c>
    </row>
    <row r="27" spans="1:10" x14ac:dyDescent="0.3">
      <c r="A27" s="16" t="s">
        <v>43</v>
      </c>
      <c r="B27" s="37">
        <v>-769.23</v>
      </c>
      <c r="C27" s="17"/>
      <c r="D27" s="17">
        <v>-769.23</v>
      </c>
      <c r="E27" s="17"/>
      <c r="F27" s="17">
        <v>-769.23</v>
      </c>
      <c r="G27" s="17"/>
      <c r="H27" s="17">
        <v>-769.23</v>
      </c>
      <c r="I27" s="17"/>
      <c r="J27" s="44">
        <f t="shared" si="1"/>
        <v>-3076.92</v>
      </c>
    </row>
    <row r="28" spans="1:10" x14ac:dyDescent="0.3">
      <c r="A28" s="14" t="s">
        <v>20</v>
      </c>
      <c r="B28" s="39">
        <v>2000</v>
      </c>
      <c r="C28" s="15"/>
      <c r="D28" s="15"/>
      <c r="E28" s="15"/>
      <c r="F28" s="15">
        <v>2000</v>
      </c>
      <c r="G28" s="15"/>
      <c r="H28" s="15"/>
      <c r="I28" s="15"/>
      <c r="J28" s="40">
        <f t="shared" si="1"/>
        <v>4000</v>
      </c>
    </row>
    <row r="29" spans="1:10" x14ac:dyDescent="0.3">
      <c r="A29" s="16" t="s">
        <v>32</v>
      </c>
      <c r="B29" s="37"/>
      <c r="C29" s="17"/>
      <c r="D29" s="17"/>
      <c r="E29" s="17"/>
      <c r="F29" s="17"/>
      <c r="G29" s="17"/>
      <c r="H29" s="17"/>
      <c r="I29" s="17"/>
      <c r="J29" s="44">
        <f t="shared" si="1"/>
        <v>0</v>
      </c>
    </row>
    <row r="30" spans="1:10" x14ac:dyDescent="0.3">
      <c r="A30" s="14" t="s">
        <v>32</v>
      </c>
      <c r="B30" s="39"/>
      <c r="C30" s="15"/>
      <c r="D30" s="15"/>
      <c r="E30" s="15"/>
      <c r="F30" s="15"/>
      <c r="G30" s="15"/>
      <c r="H30" s="15"/>
      <c r="I30" s="15"/>
      <c r="J30" s="40">
        <f t="shared" si="1"/>
        <v>0</v>
      </c>
    </row>
    <row r="31" spans="1:10" ht="15" thickBot="1" x14ac:dyDescent="0.35">
      <c r="A31" s="67" t="s">
        <v>46</v>
      </c>
      <c r="B31" s="45">
        <f t="shared" ref="B31:J31" si="2">SUM(B24:B30)</f>
        <v>13415.890000000001</v>
      </c>
      <c r="C31" s="46">
        <f t="shared" si="2"/>
        <v>0</v>
      </c>
      <c r="D31" s="46">
        <f t="shared" si="2"/>
        <v>8330.8900000000012</v>
      </c>
      <c r="E31" s="46">
        <f t="shared" si="2"/>
        <v>0</v>
      </c>
      <c r="F31" s="46">
        <f t="shared" si="2"/>
        <v>10330.890000000001</v>
      </c>
      <c r="G31" s="46">
        <f t="shared" si="2"/>
        <v>0</v>
      </c>
      <c r="H31" s="46">
        <f t="shared" si="2"/>
        <v>8330.8900000000012</v>
      </c>
      <c r="I31" s="46">
        <f t="shared" si="2"/>
        <v>0</v>
      </c>
      <c r="J31" s="47">
        <f t="shared" si="2"/>
        <v>40408.560000000005</v>
      </c>
    </row>
    <row r="32" spans="1:10" x14ac:dyDescent="0.3">
      <c r="A32" s="6"/>
      <c r="B32" s="11"/>
      <c r="C32" s="12"/>
      <c r="D32" s="12"/>
      <c r="E32" s="12"/>
      <c r="F32" s="12"/>
      <c r="G32" s="12"/>
      <c r="H32" s="12"/>
      <c r="I32" s="12"/>
      <c r="J32" s="13"/>
    </row>
    <row r="33" spans="1:10" ht="15" thickBot="1" x14ac:dyDescent="0.35"/>
    <row r="34" spans="1:10" x14ac:dyDescent="0.3">
      <c r="A34" s="20"/>
      <c r="G34" s="76" t="s">
        <v>41</v>
      </c>
      <c r="H34" s="77"/>
      <c r="I34" s="77"/>
      <c r="J34" s="78"/>
    </row>
    <row r="35" spans="1:10" x14ac:dyDescent="0.3">
      <c r="A35" s="61"/>
      <c r="B35" s="61"/>
      <c r="C35" s="61"/>
      <c r="D35" s="61"/>
      <c r="E35" s="61"/>
      <c r="F35" s="61"/>
      <c r="G35" s="70" t="s">
        <v>28</v>
      </c>
      <c r="H35" s="71"/>
      <c r="I35" s="72"/>
      <c r="J35" s="62">
        <f>+J22</f>
        <v>10017.94</v>
      </c>
    </row>
    <row r="36" spans="1:10" x14ac:dyDescent="0.3">
      <c r="A36" s="61"/>
      <c r="B36" s="61"/>
      <c r="C36" s="61"/>
      <c r="D36" s="61"/>
      <c r="E36" s="61"/>
      <c r="F36" s="61"/>
      <c r="G36" s="73" t="s">
        <v>29</v>
      </c>
      <c r="H36" s="74"/>
      <c r="I36" s="75"/>
      <c r="J36" s="48">
        <f>+J31</f>
        <v>40408.560000000005</v>
      </c>
    </row>
    <row r="37" spans="1:10" x14ac:dyDescent="0.3">
      <c r="A37" s="61"/>
      <c r="B37" s="61"/>
      <c r="C37" s="61"/>
      <c r="D37" s="61"/>
      <c r="E37" s="61"/>
      <c r="F37" s="61"/>
      <c r="G37" s="73" t="s">
        <v>30</v>
      </c>
      <c r="H37" s="74"/>
      <c r="I37" s="75"/>
      <c r="J37" s="48">
        <f>+J35+J36</f>
        <v>50426.500000000007</v>
      </c>
    </row>
    <row r="38" spans="1:10" x14ac:dyDescent="0.3">
      <c r="A38" s="61"/>
      <c r="B38" s="61"/>
      <c r="C38" s="61"/>
      <c r="D38" s="61"/>
      <c r="E38" s="61"/>
      <c r="F38" s="61"/>
      <c r="G38" s="73" t="s">
        <v>31</v>
      </c>
      <c r="H38" s="74"/>
      <c r="I38" s="75"/>
      <c r="J38" s="48">
        <f>B5</f>
        <v>50000</v>
      </c>
    </row>
    <row r="39" spans="1:10" ht="15" thickBot="1" x14ac:dyDescent="0.35">
      <c r="A39" s="61"/>
      <c r="B39" s="61"/>
      <c r="C39" s="61"/>
      <c r="D39" s="61"/>
      <c r="E39" s="61"/>
      <c r="F39" s="61"/>
      <c r="G39" s="79" t="s">
        <v>42</v>
      </c>
      <c r="H39" s="80"/>
      <c r="I39" s="81"/>
      <c r="J39" s="49">
        <f>+J38-J37</f>
        <v>-426.50000000000728</v>
      </c>
    </row>
  </sheetData>
  <mergeCells count="9">
    <mergeCell ref="G37:I37"/>
    <mergeCell ref="G38:I38"/>
    <mergeCell ref="G39:I39"/>
    <mergeCell ref="D4:H4"/>
    <mergeCell ref="D5:H5"/>
    <mergeCell ref="B9:J9"/>
    <mergeCell ref="G35:I35"/>
    <mergeCell ref="G36:I36"/>
    <mergeCell ref="G34:J34"/>
  </mergeCells>
  <pageMargins left="0.5" right="0.5" top="0.75" bottom="0.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2020-05-20T18:05:21Z</cp:lastPrinted>
  <dcterms:created xsi:type="dcterms:W3CDTF">2020-05-14T19:41:58Z</dcterms:created>
  <dcterms:modified xsi:type="dcterms:W3CDTF">2020-05-20T20:56:04Z</dcterms:modified>
</cp:coreProperties>
</file>